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3520" windowHeight="11760"/>
  </bookViews>
  <sheets>
    <sheet name="calculator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20" i="1"/>
  <c r="J27" s="1"/>
  <c r="J38" s="1"/>
  <c r="I20"/>
  <c r="I27" s="1"/>
  <c r="E20"/>
  <c r="E27" s="1"/>
  <c r="D20"/>
  <c r="D27" s="1"/>
  <c r="I29" l="1"/>
  <c r="I30" s="1"/>
  <c r="D29"/>
  <c r="D30" s="1"/>
  <c r="E38"/>
  <c r="E29"/>
  <c r="E30" s="1"/>
  <c r="J29"/>
  <c r="J30" s="1"/>
  <c r="J17"/>
  <c r="J18" s="1"/>
  <c r="I17"/>
  <c r="I18" s="1"/>
  <c r="E17"/>
  <c r="E18" s="1"/>
  <c r="D17"/>
  <c r="D18" s="1"/>
  <c r="F13"/>
  <c r="F20" l="1"/>
  <c r="K20"/>
  <c r="K17"/>
  <c r="K18" s="1"/>
  <c r="F17"/>
  <c r="F18" s="1"/>
  <c r="F27" l="1"/>
  <c r="F29" s="1"/>
  <c r="F30" s="1"/>
  <c r="K27"/>
  <c r="K29" s="1"/>
  <c r="K30" s="1"/>
</calcChain>
</file>

<file path=xl/sharedStrings.xml><?xml version="1.0" encoding="utf-8"?>
<sst xmlns="http://schemas.openxmlformats.org/spreadsheetml/2006/main" count="72" uniqueCount="49">
  <si>
    <t xml:space="preserve">   equations valid only for thin lenses</t>
  </si>
  <si>
    <t>equation valid only for long distances</t>
  </si>
  <si>
    <t>equation valid for any distance</t>
  </si>
  <si>
    <t>horizontal</t>
  </si>
  <si>
    <t>vertical</t>
  </si>
  <si>
    <t>diagonal</t>
  </si>
  <si>
    <t>distance</t>
  </si>
  <si>
    <t>H</t>
  </si>
  <si>
    <t>V</t>
  </si>
  <si>
    <t>d</t>
  </si>
  <si>
    <t>frame size</t>
  </si>
  <si>
    <t>[m]</t>
  </si>
  <si>
    <t>[mm]</t>
  </si>
  <si>
    <t>F</t>
  </si>
  <si>
    <t>alfaH</t>
  </si>
  <si>
    <t>alfaV</t>
  </si>
  <si>
    <t>alfa</t>
  </si>
  <si>
    <t>angle of view</t>
  </si>
  <si>
    <r>
      <t>[</t>
    </r>
    <r>
      <rPr>
        <sz val="11"/>
        <color theme="1"/>
        <rFont val="Czcionka tekstu podstawowego"/>
        <charset val="238"/>
      </rPr>
      <t>°</t>
    </r>
    <r>
      <rPr>
        <sz val="11"/>
        <color theme="1"/>
        <rFont val="Czcionka tekstu podstawowego"/>
        <family val="2"/>
        <charset val="238"/>
      </rPr>
      <t>]</t>
    </r>
  </si>
  <si>
    <t xml:space="preserve">blue = </t>
  </si>
  <si>
    <t>enter data</t>
  </si>
  <si>
    <t xml:space="preserve">red = </t>
  </si>
  <si>
    <t>results</t>
  </si>
  <si>
    <t>www.kamela.org</t>
  </si>
  <si>
    <t>EOS5Dm2</t>
  </si>
  <si>
    <t>EOS5Dm3</t>
  </si>
  <si>
    <t>x</t>
  </si>
  <si>
    <t>y</t>
  </si>
  <si>
    <t>h</t>
  </si>
  <si>
    <t>Cropping versus focal length</t>
  </si>
  <si>
    <t>tan(alfaH/2)</t>
  </si>
  <si>
    <t>tan(alfaV/2)</t>
  </si>
  <si>
    <t>tan(alfa/2)</t>
  </si>
  <si>
    <t>tan(theta/2)</t>
  </si>
  <si>
    <t>tan(thetaH/2)</t>
  </si>
  <si>
    <t>tan(thetaV/2)</t>
  </si>
  <si>
    <t>theta</t>
  </si>
  <si>
    <t>thetaH</t>
  </si>
  <si>
    <t>thetaV</t>
  </si>
  <si>
    <t>cropped angle of view</t>
  </si>
  <si>
    <t>Equivalent focal length</t>
  </si>
  <si>
    <t>Cropped angle of view</t>
  </si>
  <si>
    <t>cropped picture height</t>
  </si>
  <si>
    <t>oryginal picture height</t>
  </si>
  <si>
    <t>focal length</t>
  </si>
  <si>
    <t>S</t>
  </si>
  <si>
    <t>distance has to be larger than the focal length!</t>
  </si>
  <si>
    <t>Angle of view</t>
  </si>
  <si>
    <t>image sensor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</si>
</sst>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"/>
    <numFmt numFmtId="167" formatCode="0.00000"/>
  </numFmts>
  <fonts count="22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11"/>
      <color theme="1" tint="0.499984740745262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rgb="FF0070C0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1"/>
      <color rgb="FF00B0F0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i/>
      <u/>
      <sz val="11"/>
      <color theme="10"/>
      <name val="Czcionka tekstu podstawowego"/>
      <charset val="238"/>
    </font>
    <font>
      <b/>
      <sz val="11"/>
      <color theme="1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i/>
      <sz val="10"/>
      <color rgb="FFFF0000"/>
      <name val="Czcionka tekstu podstawowego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" fillId="0" borderId="0" xfId="0" applyFont="1"/>
    <xf numFmtId="0" fontId="11" fillId="0" borderId="0" xfId="0" applyFont="1" applyAlignment="1">
      <alignment horizontal="right"/>
    </xf>
    <xf numFmtId="0" fontId="13" fillId="0" borderId="0" xfId="1" applyFont="1" applyAlignment="1" applyProtection="1"/>
    <xf numFmtId="165" fontId="0" fillId="0" borderId="0" xfId="0" applyNumberFormat="1"/>
    <xf numFmtId="167" fontId="0" fillId="0" borderId="0" xfId="0" applyNumberForma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66" fontId="1" fillId="0" borderId="0" xfId="0" applyNumberFormat="1" applyFont="1"/>
    <xf numFmtId="0" fontId="18" fillId="0" borderId="0" xfId="0" applyFont="1" applyAlignment="1">
      <alignment horizontal="right"/>
    </xf>
    <xf numFmtId="0" fontId="15" fillId="0" borderId="0" xfId="0" applyFont="1"/>
    <xf numFmtId="165" fontId="10" fillId="0" borderId="0" xfId="0" applyNumberFormat="1" applyFont="1" applyAlignment="1">
      <alignment horizontal="right"/>
    </xf>
    <xf numFmtId="0" fontId="14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19050</xdr:rowOff>
    </xdr:from>
    <xdr:to>
      <xdr:col>12</xdr:col>
      <xdr:colOff>142875</xdr:colOff>
      <xdr:row>7</xdr:row>
      <xdr:rowOff>161925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14925" y="1400175"/>
          <a:ext cx="2895600" cy="5048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5</xdr:row>
      <xdr:rowOff>19050</xdr:rowOff>
    </xdr:from>
    <xdr:to>
      <xdr:col>6</xdr:col>
      <xdr:colOff>85725</xdr:colOff>
      <xdr:row>7</xdr:row>
      <xdr:rowOff>161925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66875" y="1400175"/>
          <a:ext cx="2162175" cy="504825"/>
        </a:xfrm>
        <a:prstGeom prst="rect">
          <a:avLst/>
        </a:prstGeom>
        <a:noFill/>
      </xdr:spPr>
    </xdr:pic>
    <xdr:clientData/>
  </xdr:twoCellAnchor>
  <xdr:twoCellAnchor>
    <xdr:from>
      <xdr:col>8</xdr:col>
      <xdr:colOff>9525</xdr:colOff>
      <xdr:row>21</xdr:row>
      <xdr:rowOff>114300</xdr:rowOff>
    </xdr:from>
    <xdr:to>
      <xdr:col>10</xdr:col>
      <xdr:colOff>285750</xdr:colOff>
      <xdr:row>24</xdr:row>
      <xdr:rowOff>66675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43500" y="4076700"/>
          <a:ext cx="1676400" cy="5238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371475</xdr:colOff>
      <xdr:row>31</xdr:row>
      <xdr:rowOff>142875</xdr:rowOff>
    </xdr:from>
    <xdr:to>
      <xdr:col>10</xdr:col>
      <xdr:colOff>390525</xdr:colOff>
      <xdr:row>36</xdr:row>
      <xdr:rowOff>85725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505450" y="5962650"/>
          <a:ext cx="1419225" cy="8572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342900</xdr:colOff>
      <xdr:row>31</xdr:row>
      <xdr:rowOff>152400</xdr:rowOff>
    </xdr:from>
    <xdr:to>
      <xdr:col>6</xdr:col>
      <xdr:colOff>666750</xdr:colOff>
      <xdr:row>36</xdr:row>
      <xdr:rowOff>95250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9775" y="5972175"/>
          <a:ext cx="2419350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mel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48"/>
  <sheetViews>
    <sheetView tabSelected="1" workbookViewId="0"/>
  </sheetViews>
  <sheetFormatPr defaultRowHeight="14.25"/>
  <cols>
    <col min="1" max="1" width="3.875" customWidth="1"/>
    <col min="4" max="4" width="9.25" bestFit="1" customWidth="1"/>
    <col min="5" max="5" width="9.25" customWidth="1"/>
    <col min="9" max="9" width="9.125" bestFit="1" customWidth="1"/>
    <col min="10" max="10" width="9.25" customWidth="1"/>
    <col min="13" max="13" width="6.75" customWidth="1"/>
  </cols>
  <sheetData>
    <row r="2" spans="2:12" ht="23.25">
      <c r="F2" s="1" t="s">
        <v>29</v>
      </c>
    </row>
    <row r="3" spans="2:12" ht="14.25" customHeight="1">
      <c r="G3" s="2" t="s">
        <v>0</v>
      </c>
    </row>
    <row r="4" spans="2:12" ht="14.25" customHeight="1">
      <c r="D4" s="3"/>
    </row>
    <row r="9" spans="2:12">
      <c r="D9" s="4" t="s">
        <v>1</v>
      </c>
      <c r="I9" s="4" t="s">
        <v>2</v>
      </c>
    </row>
    <row r="11" spans="2:12">
      <c r="C11" s="26"/>
      <c r="D11" s="27" t="s">
        <v>3</v>
      </c>
      <c r="E11" s="27" t="s">
        <v>4</v>
      </c>
      <c r="F11" s="27" t="s">
        <v>5</v>
      </c>
      <c r="G11" s="5"/>
      <c r="I11" s="25" t="s">
        <v>46</v>
      </c>
    </row>
    <row r="12" spans="2:12" ht="15">
      <c r="C12" s="27" t="s">
        <v>10</v>
      </c>
      <c r="D12" s="28" t="s">
        <v>7</v>
      </c>
      <c r="E12" s="28" t="s">
        <v>8</v>
      </c>
      <c r="F12" s="28" t="s">
        <v>9</v>
      </c>
      <c r="I12" s="8" t="s">
        <v>6</v>
      </c>
      <c r="J12" s="6" t="s">
        <v>45</v>
      </c>
      <c r="K12" s="7">
        <v>1.6</v>
      </c>
      <c r="L12" t="s">
        <v>11</v>
      </c>
    </row>
    <row r="13" spans="2:12" ht="15">
      <c r="C13" s="8"/>
      <c r="D13" s="7">
        <v>36</v>
      </c>
      <c r="E13" s="7">
        <v>24</v>
      </c>
      <c r="F13" s="10">
        <f>SQRT(E13*E13+D13*D13)</f>
        <v>43.266615305567875</v>
      </c>
      <c r="G13" s="26" t="s">
        <v>12</v>
      </c>
      <c r="I13" s="8" t="s">
        <v>44</v>
      </c>
      <c r="J13" s="6" t="s">
        <v>13</v>
      </c>
      <c r="K13" s="7">
        <v>400</v>
      </c>
      <c r="L13" t="s">
        <v>12</v>
      </c>
    </row>
    <row r="15" spans="2:12" ht="15">
      <c r="B15" s="24" t="s">
        <v>47</v>
      </c>
      <c r="D15" s="8"/>
      <c r="E15" s="8"/>
      <c r="F15" s="8"/>
      <c r="I15" s="8"/>
      <c r="J15" s="8"/>
      <c r="K15" s="8"/>
    </row>
    <row r="16" spans="2:12">
      <c r="D16" s="8" t="s">
        <v>14</v>
      </c>
      <c r="E16" s="8" t="s">
        <v>15</v>
      </c>
      <c r="F16" s="8" t="s">
        <v>16</v>
      </c>
      <c r="G16" t="s">
        <v>17</v>
      </c>
      <c r="I16" s="8" t="s">
        <v>14</v>
      </c>
      <c r="J16" s="8" t="s">
        <v>15</v>
      </c>
      <c r="K16" s="8" t="s">
        <v>16</v>
      </c>
      <c r="L16" t="s">
        <v>17</v>
      </c>
    </row>
    <row r="17" spans="2:17" ht="15">
      <c r="D17" s="23">
        <f>180/PI()*2*ATAN(D13/2/$K13)</f>
        <v>5.153143660537661</v>
      </c>
      <c r="E17" s="23">
        <f>180/PI()*2*ATAN(E13/2/$K13)</f>
        <v>3.4367160033109143</v>
      </c>
      <c r="F17" s="23">
        <f>180/PI()*2*ATAN(F13/2/$K13)</f>
        <v>6.1914541606565798</v>
      </c>
      <c r="G17" t="s">
        <v>18</v>
      </c>
      <c r="I17" s="23">
        <f>180/PI()*2*ATAN(D13/2*(1/$K13-1/$K$12/1000))</f>
        <v>3.8659976917344623</v>
      </c>
      <c r="J17" s="23">
        <f>180/PI()*2*ATAN(E13/2*(1/$K13-1/$K$12/1000))</f>
        <v>2.5778751203737906</v>
      </c>
      <c r="K17" s="23">
        <f>180/PI()*2*ATAN(F13/2*(1/$K13-1/$K$12/1000))</f>
        <v>4.6455679085338382</v>
      </c>
      <c r="L17" t="s">
        <v>18</v>
      </c>
    </row>
    <row r="18" spans="2:17" ht="15">
      <c r="D18" s="11" t="str">
        <f>CONCATENATE(TEXT(TRUNC(D17),"00º "),TEXT((D17-TRUNC(D17))*60,"00'"))</f>
        <v>05º 09'</v>
      </c>
      <c r="E18" s="11" t="str">
        <f>CONCATENATE(TEXT(TRUNC(E17),"00º "),TEXT((E17-TRUNC(E17))*60,"00'"))</f>
        <v>03º 26'</v>
      </c>
      <c r="F18" s="11" t="str">
        <f>CONCATENATE(TEXT(TRUNC(F17),"00º "),TEXT((F17-TRUNC(F17))*60,"00'"))</f>
        <v>06º 11'</v>
      </c>
      <c r="I18" s="11" t="str">
        <f>CONCATENATE(TEXT(TRUNC(I17),"00º "),TEXT((I17-TRUNC(I17))*60,"00'"))</f>
        <v>03º 52'</v>
      </c>
      <c r="J18" s="11" t="str">
        <f>CONCATENATE(TEXT(TRUNC(J17),"00º "),TEXT((J17-TRUNC(J17))*60,"00'"))</f>
        <v>02º 35'</v>
      </c>
      <c r="K18" s="11" t="str">
        <f>CONCATENATE(TEXT(TRUNC(K17),"00º "),TEXT((K17-TRUNC(K17))*60,"00'"))</f>
        <v>04º 39'</v>
      </c>
      <c r="Q18" s="16"/>
    </row>
    <row r="19" spans="2:17">
      <c r="D19" s="19" t="s">
        <v>30</v>
      </c>
      <c r="E19" s="19" t="s">
        <v>31</v>
      </c>
      <c r="F19" s="19" t="s">
        <v>32</v>
      </c>
      <c r="I19" s="19" t="s">
        <v>30</v>
      </c>
      <c r="J19" s="19" t="s">
        <v>31</v>
      </c>
      <c r="K19" s="19" t="s">
        <v>32</v>
      </c>
    </row>
    <row r="20" spans="2:17">
      <c r="D20" s="20">
        <f>D13/2/$K$13</f>
        <v>4.4999999999999998E-2</v>
      </c>
      <c r="E20" s="20">
        <f>E13/2/$K$13</f>
        <v>0.03</v>
      </c>
      <c r="F20" s="20">
        <f>F13/2/$K$13</f>
        <v>5.4083269131959842E-2</v>
      </c>
      <c r="I20" s="20">
        <f>D13/2*(1/$K$13-1/$K$12/1000)</f>
        <v>3.3750000000000002E-2</v>
      </c>
      <c r="J20" s="20">
        <f>E13/2*(1/$K$13-1/$K$12/1000)</f>
        <v>2.2499999999999999E-2</v>
      </c>
      <c r="K20" s="20">
        <f>F13/2*(1/$K$13-1/$K$12/1000)</f>
        <v>4.056245184896988E-2</v>
      </c>
    </row>
    <row r="22" spans="2:17" ht="15">
      <c r="B22" s="24" t="s">
        <v>41</v>
      </c>
    </row>
    <row r="23" spans="2:17" ht="15">
      <c r="E23" s="8" t="s">
        <v>42</v>
      </c>
      <c r="F23" s="21" t="s">
        <v>28</v>
      </c>
      <c r="G23" s="7">
        <v>20</v>
      </c>
    </row>
    <row r="24" spans="2:17" ht="15">
      <c r="E24" s="8" t="s">
        <v>43</v>
      </c>
      <c r="F24" s="21" t="s">
        <v>7</v>
      </c>
      <c r="G24" s="7">
        <v>40</v>
      </c>
    </row>
    <row r="26" spans="2:17">
      <c r="D26" s="17" t="s">
        <v>34</v>
      </c>
      <c r="E26" s="17" t="s">
        <v>35</v>
      </c>
      <c r="F26" s="17" t="s">
        <v>33</v>
      </c>
      <c r="I26" s="17" t="s">
        <v>34</v>
      </c>
      <c r="J26" s="17" t="s">
        <v>35</v>
      </c>
      <c r="K26" s="17" t="s">
        <v>33</v>
      </c>
    </row>
    <row r="27" spans="2:17">
      <c r="D27" s="20">
        <f>D20*$G$23/$G$24</f>
        <v>2.2499999999999999E-2</v>
      </c>
      <c r="E27" s="20">
        <f>E20*$G$23/$G$24</f>
        <v>1.4999999999999999E-2</v>
      </c>
      <c r="F27" s="20">
        <f>F20*$G$23/$G$24</f>
        <v>2.7041634565979921E-2</v>
      </c>
      <c r="I27" s="20">
        <f>I20*$G$23/$G$24</f>
        <v>1.6875000000000001E-2</v>
      </c>
      <c r="J27" s="20">
        <f>J20*$G$23/$G$24</f>
        <v>1.125E-2</v>
      </c>
      <c r="K27" s="20">
        <f>K20*$G$23/$G$24</f>
        <v>2.028122592448494E-2</v>
      </c>
    </row>
    <row r="28" spans="2:17">
      <c r="D28" s="18" t="s">
        <v>37</v>
      </c>
      <c r="E28" s="18" t="s">
        <v>38</v>
      </c>
      <c r="F28" s="18" t="s">
        <v>36</v>
      </c>
      <c r="G28" s="22" t="s">
        <v>39</v>
      </c>
      <c r="I28" s="18" t="s">
        <v>37</v>
      </c>
      <c r="J28" s="18" t="s">
        <v>38</v>
      </c>
      <c r="K28" s="18" t="s">
        <v>36</v>
      </c>
      <c r="L28" s="22" t="s">
        <v>39</v>
      </c>
    </row>
    <row r="29" spans="2:17" ht="15">
      <c r="D29" s="23">
        <f>2*ATAN(D27)/PI()*180</f>
        <v>2.5778751203737906</v>
      </c>
      <c r="E29" s="23">
        <f t="shared" ref="E29:F29" si="0">2*ATAN(E27)/PI()*180</f>
        <v>1.7187444872893616</v>
      </c>
      <c r="F29" s="23">
        <f t="shared" si="0"/>
        <v>3.0979880761327752</v>
      </c>
      <c r="G29" t="s">
        <v>18</v>
      </c>
      <c r="I29" s="23">
        <f t="shared" ref="I29:K29" si="1">2*ATAN(I27)/PI()*180</f>
        <v>1.9335490364017829</v>
      </c>
      <c r="J29" s="23">
        <f t="shared" si="1"/>
        <v>1.2891006569457233</v>
      </c>
      <c r="K29" s="23">
        <f t="shared" si="1"/>
        <v>2.3237387262237887</v>
      </c>
      <c r="L29" t="s">
        <v>18</v>
      </c>
    </row>
    <row r="30" spans="2:17" ht="15">
      <c r="D30" s="11" t="str">
        <f>CONCATENATE(TEXT(TRUNC(D29),"00º "),TEXT((D29-TRUNC(D29))*60,"00'"))</f>
        <v>02º 35'</v>
      </c>
      <c r="E30" s="11" t="str">
        <f>CONCATENATE(TEXT(TRUNC(E29),"00º "),TEXT((E29-TRUNC(E29))*60,"00'"))</f>
        <v>01º 43'</v>
      </c>
      <c r="F30" s="11" t="str">
        <f>CONCATENATE(TEXT(TRUNC(F29),"00º "),TEXT((F29-TRUNC(F29))*60,"00'"))</f>
        <v>03º 06'</v>
      </c>
      <c r="I30" s="11" t="str">
        <f>CONCATENATE(TEXT(TRUNC(I29),"00º "),TEXT((I29-TRUNC(I29))*60,"00'"))</f>
        <v>01º 56'</v>
      </c>
      <c r="J30" s="11" t="str">
        <f>CONCATENATE(TEXT(TRUNC(J29),"00º "),TEXT((J29-TRUNC(J29))*60,"00'"))</f>
        <v>01º 17'</v>
      </c>
      <c r="K30" s="11" t="str">
        <f>CONCATENATE(TEXT(TRUNC(K29),"00º "),TEXT((K29-TRUNC(K29))*60,"00'"))</f>
        <v>02º 19'</v>
      </c>
      <c r="Q30" s="16"/>
    </row>
    <row r="32" spans="2:17" ht="15">
      <c r="B32" s="24" t="s">
        <v>40</v>
      </c>
    </row>
    <row r="33" spans="3:17">
      <c r="J33" s="15"/>
    </row>
    <row r="38" spans="3:17" ht="15">
      <c r="D38" s="6" t="s">
        <v>13</v>
      </c>
      <c r="E38" s="10">
        <f>E13/2/E27</f>
        <v>800</v>
      </c>
      <c r="F38" t="s">
        <v>12</v>
      </c>
      <c r="I38" s="6" t="s">
        <v>13</v>
      </c>
      <c r="J38" s="10">
        <f>E13/2/(J27+E13/2/K12/1000)</f>
        <v>640</v>
      </c>
      <c r="K38" t="s">
        <v>12</v>
      </c>
    </row>
    <row r="39" spans="3:17">
      <c r="Q39" s="16"/>
    </row>
    <row r="41" spans="3:17" ht="15">
      <c r="C41" s="13" t="s">
        <v>19</v>
      </c>
      <c r="D41" t="s">
        <v>20</v>
      </c>
      <c r="F41" s="11" t="s">
        <v>21</v>
      </c>
      <c r="G41" t="s">
        <v>22</v>
      </c>
      <c r="L41" s="14" t="s">
        <v>23</v>
      </c>
    </row>
    <row r="43" spans="3:17">
      <c r="C43" s="9"/>
      <c r="D43" s="8"/>
      <c r="E43" s="8"/>
      <c r="F43" s="8"/>
      <c r="I43" s="8"/>
      <c r="J43" s="8"/>
      <c r="K43" s="8"/>
    </row>
    <row r="44" spans="3:17" ht="15">
      <c r="C44" s="6"/>
      <c r="D44" s="8"/>
      <c r="E44" s="8"/>
      <c r="F44" s="8"/>
      <c r="I44" s="8"/>
      <c r="J44" s="8"/>
      <c r="K44" s="8"/>
    </row>
    <row r="45" spans="3:17" ht="15">
      <c r="C45" s="7"/>
      <c r="D45" s="23"/>
      <c r="E45" s="23"/>
      <c r="F45" s="23"/>
      <c r="I45" s="23"/>
      <c r="J45" s="23"/>
      <c r="K45" s="23"/>
    </row>
    <row r="46" spans="3:17" ht="15">
      <c r="D46" s="11"/>
      <c r="E46" s="11"/>
      <c r="F46" s="11"/>
      <c r="I46" s="11"/>
      <c r="J46" s="11"/>
      <c r="K46" s="11"/>
    </row>
    <row r="47" spans="3:17">
      <c r="D47" s="19"/>
      <c r="E47" s="19"/>
      <c r="F47" s="19"/>
      <c r="I47" s="19"/>
      <c r="J47" s="19"/>
      <c r="K47" s="19"/>
    </row>
    <row r="48" spans="3:17">
      <c r="D48" s="20"/>
      <c r="E48" s="20"/>
      <c r="F48" s="20"/>
      <c r="I48" s="12"/>
      <c r="J48" s="12"/>
      <c r="K48" s="12"/>
    </row>
  </sheetData>
  <hyperlinks>
    <hyperlink ref="L41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C5:E8"/>
  <sheetViews>
    <sheetView workbookViewId="0"/>
  </sheetViews>
  <sheetFormatPr defaultRowHeight="14.25"/>
  <cols>
    <col min="3" max="3" width="12.125" customWidth="1"/>
  </cols>
  <sheetData>
    <row r="5" spans="3:5">
      <c r="C5" t="s">
        <v>48</v>
      </c>
    </row>
    <row r="6" spans="3:5">
      <c r="D6" s="8" t="s">
        <v>26</v>
      </c>
      <c r="E6" s="8" t="s">
        <v>27</v>
      </c>
    </row>
    <row r="7" spans="3:5">
      <c r="C7" t="s">
        <v>24</v>
      </c>
      <c r="D7">
        <v>5616</v>
      </c>
      <c r="E7">
        <v>3744</v>
      </c>
    </row>
    <row r="8" spans="3:5">
      <c r="C8" t="s">
        <v>25</v>
      </c>
      <c r="D8">
        <v>5760</v>
      </c>
      <c r="E8">
        <v>3840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calculator</vt:lpstr>
      <vt:lpstr>Arkusz2</vt:lpstr>
      <vt:lpstr>Arkusz3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Wiktor</dc:creator>
  <cp:lastModifiedBy>Adam Wiktor</cp:lastModifiedBy>
  <dcterms:created xsi:type="dcterms:W3CDTF">2012-10-16T11:56:49Z</dcterms:created>
  <dcterms:modified xsi:type="dcterms:W3CDTF">2012-11-18T09:54:23Z</dcterms:modified>
</cp:coreProperties>
</file>